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67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<sst xmlns="http://schemas.openxmlformats.org/spreadsheetml/2006/main" count="69" uniqueCount="63">
  <si>
    <t>JRA Performance testing</t>
  </si>
  <si>
    <t>Tested Boat Data</t>
  </si>
  <si>
    <t>Order tested</t>
  </si>
  <si>
    <t>Boat Name</t>
  </si>
  <si>
    <t>Weaverbird</t>
  </si>
  <si>
    <t>Calisto</t>
  </si>
  <si>
    <t>Miranda</t>
  </si>
  <si>
    <t>Poppy</t>
  </si>
  <si>
    <t>Amiina</t>
  </si>
  <si>
    <t>xxxx</t>
  </si>
  <si>
    <t>Boat Type</t>
  </si>
  <si>
    <t>Hunter Duette 23</t>
  </si>
  <si>
    <t>Varne 27</t>
  </si>
  <si>
    <t>Etap 23i</t>
  </si>
  <si>
    <t>Westerly Longbow</t>
  </si>
  <si>
    <t>Splinter 21</t>
  </si>
  <si>
    <t>Contessa 32</t>
  </si>
  <si>
    <t>Hull data</t>
  </si>
  <si>
    <t>LOA(ft)</t>
  </si>
  <si>
    <t>LOA(m)</t>
  </si>
  <si>
    <t>LWL(ft)</t>
  </si>
  <si>
    <t>LWL(m)</t>
  </si>
  <si>
    <t>Beam(ft)</t>
  </si>
  <si>
    <t>Beam(m)</t>
  </si>
  <si>
    <t>Draft (max)(ft)</t>
  </si>
  <si>
    <t>Draft (max)(m)</t>
  </si>
  <si>
    <t>Displ(lbs)</t>
  </si>
  <si>
    <t>Displ(kg)</t>
  </si>
  <si>
    <t>Ballast(lbs)</t>
  </si>
  <si>
    <t>Ballast(kg)</t>
  </si>
  <si>
    <t>Ballast Ratio (%)</t>
  </si>
  <si>
    <t>D/L calc</t>
  </si>
  <si>
    <t>Rig data</t>
  </si>
  <si>
    <t>SA (100% foretriangle of original design)</t>
  </si>
  <si>
    <t>SA(ft2)</t>
  </si>
  <si>
    <t>SA(m2)</t>
  </si>
  <si>
    <t>Rig type when tested</t>
  </si>
  <si>
    <t>JR hinged battens</t>
  </si>
  <si>
    <t>Bermudan</t>
  </si>
  <si>
    <t>Aerojunk</t>
  </si>
  <si>
    <t>Split junk</t>
  </si>
  <si>
    <t>SA of rig as tested</t>
  </si>
  <si>
    <t>SA on test (ft2)</t>
  </si>
  <si>
    <t>SA on test (m2)</t>
  </si>
  <si>
    <t>SA/D on test</t>
  </si>
  <si>
    <t>Correction factors</t>
  </si>
  <si>
    <t>Sailing LWL calc</t>
  </si>
  <si>
    <t>Sqrt Sailing LWL calc</t>
  </si>
  <si>
    <t>Factor to Sqrt LWL of 5</t>
  </si>
  <si>
    <t>Factor to SA/D of 18</t>
  </si>
  <si>
    <t>Factors combined</t>
  </si>
  <si>
    <t>Bottom condition</t>
  </si>
  <si>
    <t>1=clean, 10 = heavy</t>
  </si>
  <si>
    <t>Last scrub</t>
  </si>
  <si>
    <t>1 week before test</t>
  </si>
  <si>
    <t>Little fouling</t>
  </si>
  <si>
    <t>Coppercoat, keel afd April</t>
  </si>
  <si>
    <t xml:space="preserve"> ???</t>
  </si>
  <si>
    <t>Propeller type</t>
  </si>
  <si>
    <t>Fixed O/B</t>
  </si>
  <si>
    <t>Fixed</t>
  </si>
  <si>
    <t>Kiwi feathering</t>
  </si>
  <si>
    <t>???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</si>
</sst>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0.0"/>
    <numFmt numFmtId="166" formatCode="0.00"/>
  </numFmts>
  <fonts count="3">
    <font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2">
    <xf numFmtId="164" fontId="0" fillId="0" borderId="0" xfId="0" applyAlignment="1">
      <alignment/>
    </xf>
    <xf numFmtId="164" fontId="1" fillId="0" borderId="0" xfId="20">
      <alignment/>
      <protection/>
    </xf>
    <xf numFmtId="164" fontId="2" fillId="0" borderId="0" xfId="20" applyFont="1">
      <alignment/>
      <protection/>
    </xf>
    <xf numFmtId="164" fontId="2" fillId="0" borderId="0" xfId="20" applyFont="1" applyAlignment="1">
      <alignment horizontal="right" vertical="top"/>
      <protection/>
    </xf>
    <xf numFmtId="164" fontId="2" fillId="0" borderId="0" xfId="20" applyFont="1" applyAlignment="1">
      <alignment vertical="top"/>
      <protection/>
    </xf>
    <xf numFmtId="164" fontId="2" fillId="0" borderId="0" xfId="20" applyFont="1" applyAlignment="1">
      <alignment horizontal="right" vertical="top" wrapText="1"/>
      <protection/>
    </xf>
    <xf numFmtId="164" fontId="1" fillId="0" borderId="0" xfId="20" applyFont="1">
      <alignment/>
      <protection/>
    </xf>
    <xf numFmtId="165" fontId="1" fillId="0" borderId="0" xfId="20" applyNumberFormat="1">
      <alignment/>
      <protection/>
    </xf>
    <xf numFmtId="164" fontId="1" fillId="0" borderId="0" xfId="20" applyFont="1" applyAlignment="1">
      <alignment horizontal="right" vertical="top" wrapText="1"/>
      <protection/>
    </xf>
    <xf numFmtId="166" fontId="1" fillId="0" borderId="0" xfId="20" applyNumberFormat="1">
      <alignment/>
      <protection/>
    </xf>
    <xf numFmtId="164" fontId="1" fillId="0" borderId="0" xfId="20" applyFont="1" applyAlignment="1">
      <alignment vertical="top"/>
      <protection/>
    </xf>
    <xf numFmtId="164" fontId="1" fillId="0" borderId="0" xfId="20" applyFont="1" applyAlignment="1">
      <alignment vertical="top" wrapText="1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B55"/>
  <sheetViews>
    <sheetView tabSelected="1" zoomScaleSheetLayoutView="100" workbookViewId="0" topLeftCell="A1">
      <pane ySplit="6" topLeftCell="A17" activePane="bottomLeft" state="frozen"/>
      <selection pane="topLeft" activeCell="A1" sqref="A1"/>
      <selection pane="bottomLeft" activeCell="G31" sqref="G31"/>
    </sheetView>
  </sheetViews>
  <sheetFormatPr defaultColWidth="9.140625" defaultRowHeight="12.75"/>
  <cols>
    <col min="1" max="1" width="20.8515625" style="1" customWidth="1"/>
    <col min="2" max="2" width="12.8515625" style="1" customWidth="1"/>
    <col min="3" max="3" width="13.7109375" style="1" customWidth="1"/>
    <col min="4" max="4" width="12.421875" style="1" customWidth="1"/>
    <col min="5" max="5" width="13.8515625" style="1" customWidth="1"/>
    <col min="6" max="6" width="8.7109375" style="1" customWidth="1"/>
    <col min="7" max="7" width="9.8515625" style="1" customWidth="1"/>
    <col min="8" max="11" width="8.7109375" style="1" customWidth="1"/>
    <col min="12" max="12" width="10.140625" style="1" customWidth="1"/>
    <col min="13" max="13" width="10.57421875" style="1" customWidth="1"/>
    <col min="14" max="16" width="8.7109375" style="1" customWidth="1"/>
    <col min="17" max="17" width="11.28125" style="1" customWidth="1"/>
    <col min="18" max="24" width="8.7109375" style="1" customWidth="1"/>
    <col min="25" max="25" width="12.57421875" style="1" customWidth="1"/>
    <col min="26" max="26" width="24.7109375" style="1" customWidth="1"/>
    <col min="27" max="27" width="8.7109375" style="1" customWidth="1"/>
    <col min="28" max="28" width="25.8515625" style="1" customWidth="1"/>
    <col min="29" max="16384" width="8.7109375" style="1" customWidth="1"/>
  </cols>
  <sheetData>
    <row r="1" ht="12.75">
      <c r="A1" s="2" t="s">
        <v>0</v>
      </c>
    </row>
    <row r="3" ht="12.75">
      <c r="A3" s="2" t="s">
        <v>1</v>
      </c>
    </row>
    <row r="4" spans="1:7" ht="12.75">
      <c r="A4" s="1" t="s">
        <v>2</v>
      </c>
      <c r="B4" s="1">
        <v>1</v>
      </c>
      <c r="C4" s="1">
        <v>2</v>
      </c>
      <c r="D4" s="1">
        <v>3</v>
      </c>
      <c r="E4" s="1">
        <v>4</v>
      </c>
      <c r="F4" s="1">
        <v>5</v>
      </c>
      <c r="G4" s="1">
        <v>6</v>
      </c>
    </row>
    <row r="5" spans="1:7" ht="12.75">
      <c r="A5" s="2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</row>
    <row r="6" spans="1:7" ht="12.75">
      <c r="A6" s="4" t="s">
        <v>10</v>
      </c>
      <c r="B6" s="5" t="s">
        <v>11</v>
      </c>
      <c r="C6" s="5" t="s">
        <v>12</v>
      </c>
      <c r="D6" s="5" t="s">
        <v>13</v>
      </c>
      <c r="E6" s="5" t="s">
        <v>14</v>
      </c>
      <c r="F6" s="5" t="s">
        <v>15</v>
      </c>
      <c r="G6" s="5" t="s">
        <v>16</v>
      </c>
    </row>
    <row r="7" ht="12.75">
      <c r="A7" s="2" t="s">
        <v>17</v>
      </c>
    </row>
    <row r="8" spans="1:7" ht="12.75">
      <c r="A8" s="6" t="s">
        <v>18</v>
      </c>
      <c r="B8" s="1">
        <v>22.75</v>
      </c>
      <c r="C8" s="1">
        <v>27.75</v>
      </c>
      <c r="D8" s="1">
        <v>22.44</v>
      </c>
      <c r="E8" s="1">
        <v>31</v>
      </c>
      <c r="F8" s="1">
        <v>21.18</v>
      </c>
      <c r="G8" s="1">
        <v>32</v>
      </c>
    </row>
    <row r="9" spans="1:7" ht="12.75">
      <c r="A9" s="6" t="s">
        <v>19</v>
      </c>
      <c r="B9" s="1">
        <v>6.93</v>
      </c>
      <c r="C9" s="1">
        <v>8.46</v>
      </c>
      <c r="D9" s="1">
        <v>6.84</v>
      </c>
      <c r="E9" s="1">
        <v>9.45</v>
      </c>
      <c r="F9" s="1">
        <v>6.46</v>
      </c>
      <c r="G9" s="1">
        <v>9.75</v>
      </c>
    </row>
    <row r="10" spans="1:7" ht="12.75">
      <c r="A10" s="6" t="s">
        <v>20</v>
      </c>
      <c r="B10" s="1">
        <v>18.16</v>
      </c>
      <c r="C10" s="1">
        <v>21</v>
      </c>
      <c r="D10" s="1">
        <v>19.03</v>
      </c>
      <c r="E10" s="1">
        <v>25</v>
      </c>
      <c r="F10" s="1">
        <v>17</v>
      </c>
      <c r="G10" s="1">
        <v>24</v>
      </c>
    </row>
    <row r="11" spans="1:7" ht="12.75">
      <c r="A11" s="6" t="s">
        <v>21</v>
      </c>
      <c r="B11" s="1">
        <v>5.54</v>
      </c>
      <c r="C11" s="1">
        <v>6.4</v>
      </c>
      <c r="D11" s="1">
        <v>5.8</v>
      </c>
      <c r="E11" s="1">
        <v>7.62</v>
      </c>
      <c r="F11" s="1">
        <v>5.18</v>
      </c>
      <c r="G11" s="1">
        <v>7.32</v>
      </c>
    </row>
    <row r="12" spans="1:7" ht="12.75">
      <c r="A12" s="6" t="s">
        <v>22</v>
      </c>
      <c r="B12" s="1">
        <v>8.5</v>
      </c>
      <c r="C12" s="1">
        <v>9</v>
      </c>
      <c r="D12" s="1">
        <v>8.17</v>
      </c>
      <c r="E12" s="1">
        <v>9.5</v>
      </c>
      <c r="F12" s="1">
        <v>6.83</v>
      </c>
      <c r="G12" s="1">
        <v>9.5</v>
      </c>
    </row>
    <row r="13" spans="1:7" ht="12.75">
      <c r="A13" s="6" t="s">
        <v>23</v>
      </c>
      <c r="B13" s="1">
        <v>2.59</v>
      </c>
      <c r="C13" s="1">
        <v>2.74</v>
      </c>
      <c r="D13" s="1">
        <v>2.49</v>
      </c>
      <c r="E13" s="1">
        <v>2.9</v>
      </c>
      <c r="F13" s="1">
        <v>2.08</v>
      </c>
      <c r="G13" s="1">
        <v>2.9</v>
      </c>
    </row>
    <row r="14" spans="1:7" ht="12.75">
      <c r="A14" s="6" t="s">
        <v>24</v>
      </c>
      <c r="B14" s="1">
        <v>3.08</v>
      </c>
      <c r="C14" s="1">
        <v>4.25</v>
      </c>
      <c r="D14" s="1">
        <v>4.8</v>
      </c>
      <c r="E14" s="1">
        <v>4.5</v>
      </c>
      <c r="F14" s="1">
        <v>3.75</v>
      </c>
      <c r="G14" s="1">
        <v>5.5</v>
      </c>
    </row>
    <row r="15" spans="1:7" ht="12.75">
      <c r="A15" s="6" t="s">
        <v>25</v>
      </c>
      <c r="B15" s="1">
        <v>0.94</v>
      </c>
      <c r="C15" s="1">
        <v>1.3</v>
      </c>
      <c r="D15" s="1">
        <v>1.46</v>
      </c>
      <c r="E15" s="1">
        <v>1.37</v>
      </c>
      <c r="F15" s="1">
        <v>1.1400000000000001</v>
      </c>
      <c r="G15" s="1">
        <v>1.6800000000000002</v>
      </c>
    </row>
    <row r="16" spans="1:7" ht="12.75">
      <c r="A16" s="6" t="s">
        <v>26</v>
      </c>
      <c r="B16" s="1">
        <v>2745</v>
      </c>
      <c r="C16" s="1">
        <v>6200</v>
      </c>
      <c r="D16" s="1">
        <v>3306</v>
      </c>
      <c r="E16" s="1">
        <v>9400</v>
      </c>
      <c r="F16" s="1">
        <v>2780</v>
      </c>
      <c r="G16" s="1">
        <v>9500</v>
      </c>
    </row>
    <row r="17" spans="1:7" ht="12.75">
      <c r="A17" s="6" t="s">
        <v>27</v>
      </c>
      <c r="B17" s="1">
        <v>1245</v>
      </c>
      <c r="C17" s="1">
        <v>2812</v>
      </c>
      <c r="D17" s="1">
        <v>1500</v>
      </c>
      <c r="E17" s="1">
        <v>4264</v>
      </c>
      <c r="F17" s="1">
        <v>1261</v>
      </c>
      <c r="G17" s="1">
        <v>4309</v>
      </c>
    </row>
    <row r="18" spans="1:7" ht="12.75">
      <c r="A18" s="6" t="s">
        <v>28</v>
      </c>
      <c r="B18" s="1">
        <v>1435</v>
      </c>
      <c r="C18" s="1">
        <v>2595</v>
      </c>
      <c r="D18" s="1">
        <v>1036</v>
      </c>
      <c r="E18" s="1">
        <v>4200</v>
      </c>
      <c r="F18" s="1">
        <v>900</v>
      </c>
      <c r="G18" s="1">
        <v>4500</v>
      </c>
    </row>
    <row r="19" spans="1:7" ht="12.75">
      <c r="A19" s="6" t="s">
        <v>29</v>
      </c>
      <c r="B19" s="1">
        <v>651</v>
      </c>
      <c r="C19" s="1">
        <v>1177</v>
      </c>
      <c r="D19" s="1">
        <v>470</v>
      </c>
      <c r="E19" s="1">
        <v>1905</v>
      </c>
      <c r="F19" s="1">
        <v>408</v>
      </c>
      <c r="G19" s="1">
        <v>2041</v>
      </c>
    </row>
    <row r="20" spans="1:7" ht="12.75">
      <c r="A20" s="6" t="s">
        <v>30</v>
      </c>
      <c r="B20" s="1">
        <v>52.29</v>
      </c>
      <c r="C20" s="1">
        <v>41.86</v>
      </c>
      <c r="D20" s="1">
        <v>31.33</v>
      </c>
      <c r="E20" s="1">
        <v>44.68</v>
      </c>
      <c r="F20" s="1">
        <v>32.37</v>
      </c>
      <c r="G20" s="1">
        <v>47.37</v>
      </c>
    </row>
    <row r="21" spans="1:7" ht="12.75">
      <c r="A21" s="6" t="s">
        <v>31</v>
      </c>
      <c r="B21" s="7">
        <f>(B16/2240)/((0.01*B10)^3)</f>
        <v>204.61939577615814</v>
      </c>
      <c r="C21" s="7">
        <f>(C16/2240)/((0.01*C10)^3)</f>
        <v>298.8723834204884</v>
      </c>
      <c r="D21" s="7">
        <f>(D16/2240)/((0.01*D10)^3)</f>
        <v>214.16005318875983</v>
      </c>
      <c r="E21" s="7">
        <f>(E16/2240)/((0.01*E10)^3)</f>
        <v>268.57142857142856</v>
      </c>
      <c r="F21" s="7">
        <f>(F16/2240)/((0.01*F10)^3)</f>
        <v>252.60969439678982</v>
      </c>
      <c r="G21" s="7">
        <f>(G16/2240)/((0.01*G10)^3)</f>
        <v>306.7904679232805</v>
      </c>
    </row>
    <row r="22" spans="1:7" ht="12.75">
      <c r="A22" s="6"/>
      <c r="B22" s="7"/>
      <c r="C22" s="7"/>
      <c r="D22" s="7"/>
      <c r="E22" s="7"/>
      <c r="F22" s="7"/>
      <c r="G22" s="7"/>
    </row>
    <row r="23" spans="1:7" ht="12.75">
      <c r="A23" s="2" t="s">
        <v>32</v>
      </c>
      <c r="B23" s="7"/>
      <c r="C23" s="7"/>
      <c r="D23" s="7"/>
      <c r="E23" s="7"/>
      <c r="F23" s="7"/>
      <c r="G23" s="7"/>
    </row>
    <row r="24" spans="1:7" ht="12.75">
      <c r="A24" s="6" t="s">
        <v>33</v>
      </c>
      <c r="B24" s="7"/>
      <c r="C24" s="7"/>
      <c r="D24" s="7"/>
      <c r="E24" s="7"/>
      <c r="F24" s="7"/>
      <c r="G24" s="7"/>
    </row>
    <row r="25" spans="1:7" ht="12.75">
      <c r="A25" s="6" t="s">
        <v>34</v>
      </c>
      <c r="B25" s="1">
        <f>10.76*B26</f>
        <v>236.72</v>
      </c>
      <c r="C25" s="1">
        <v>302.8</v>
      </c>
      <c r="D25" s="1">
        <f>10.76*D26</f>
        <v>215.2</v>
      </c>
      <c r="E25" s="1">
        <v>371</v>
      </c>
      <c r="F25" s="1">
        <v>163</v>
      </c>
      <c r="G25" s="1">
        <v>433</v>
      </c>
    </row>
    <row r="26" spans="1:7" ht="12.75">
      <c r="A26" s="6" t="s">
        <v>35</v>
      </c>
      <c r="B26" s="1">
        <v>22</v>
      </c>
      <c r="C26" s="1">
        <v>28.13</v>
      </c>
      <c r="D26" s="1">
        <v>20</v>
      </c>
      <c r="E26" s="1">
        <v>34.46</v>
      </c>
      <c r="F26" s="1">
        <v>15.14</v>
      </c>
      <c r="G26" s="1">
        <v>40.23</v>
      </c>
    </row>
    <row r="27" spans="1:7" ht="12.75">
      <c r="A27" s="8" t="s">
        <v>36</v>
      </c>
      <c r="B27" s="8" t="s">
        <v>37</v>
      </c>
      <c r="C27" s="8" t="s">
        <v>38</v>
      </c>
      <c r="D27" s="8" t="s">
        <v>39</v>
      </c>
      <c r="E27" s="8" t="s">
        <v>40</v>
      </c>
      <c r="F27" s="8" t="s">
        <v>40</v>
      </c>
      <c r="G27" s="8" t="s">
        <v>38</v>
      </c>
    </row>
    <row r="28" ht="12.75">
      <c r="A28" s="6" t="s">
        <v>41</v>
      </c>
    </row>
    <row r="29" spans="1:7" ht="12.75">
      <c r="A29" s="6" t="s">
        <v>42</v>
      </c>
      <c r="B29" s="1">
        <f>10.76*B30</f>
        <v>236.72</v>
      </c>
      <c r="C29" s="1">
        <f>126.37+219</f>
        <v>345.37</v>
      </c>
      <c r="D29" s="1">
        <f>10.76*D30</f>
        <v>215.2</v>
      </c>
      <c r="E29" s="1">
        <v>515</v>
      </c>
      <c r="F29" s="1">
        <v>175</v>
      </c>
      <c r="G29" s="1">
        <v>433</v>
      </c>
    </row>
    <row r="30" spans="1:7" ht="12.75">
      <c r="A30" s="6" t="s">
        <v>43</v>
      </c>
      <c r="B30" s="1">
        <v>22</v>
      </c>
      <c r="C30" s="7">
        <f>C29/10.76</f>
        <v>32.097583643122675</v>
      </c>
      <c r="D30" s="1">
        <v>20</v>
      </c>
      <c r="E30" s="1">
        <v>47.5</v>
      </c>
      <c r="F30" s="1">
        <v>16.14</v>
      </c>
      <c r="G30" s="1">
        <v>40.23</v>
      </c>
    </row>
    <row r="31" spans="1:7" ht="12.75">
      <c r="A31" s="6" t="s">
        <v>44</v>
      </c>
      <c r="B31" s="9">
        <f>B29/((B16/64)^0.6666)</f>
        <v>19.324229787466273</v>
      </c>
      <c r="C31" s="9">
        <f>C29/((C16/64)^0.6666)</f>
        <v>16.378566223286846</v>
      </c>
      <c r="D31" s="9">
        <f>D29/((D16/64)^0.6666)</f>
        <v>15.519386831367637</v>
      </c>
      <c r="E31" s="9">
        <f>E29/((E16/64)^0.6666)</f>
        <v>18.506307430954504</v>
      </c>
      <c r="F31" s="9">
        <f>F29/((F16/64)^0.6666)</f>
        <v>14.165677763764748</v>
      </c>
      <c r="G31" s="9">
        <f>G29/((G16/64)^0.6666)</f>
        <v>15.45029982724245</v>
      </c>
    </row>
    <row r="32" spans="1:7" ht="12.75">
      <c r="A32" s="6"/>
      <c r="B32" s="9"/>
      <c r="C32" s="9"/>
      <c r="D32" s="9"/>
      <c r="E32" s="9"/>
      <c r="F32" s="9"/>
      <c r="G32" s="9"/>
    </row>
    <row r="33" spans="1:7" ht="12.75">
      <c r="A33" s="2" t="s">
        <v>45</v>
      </c>
      <c r="B33" s="9"/>
      <c r="C33" s="9"/>
      <c r="D33" s="9"/>
      <c r="E33" s="9"/>
      <c r="F33" s="9"/>
      <c r="G33" s="9"/>
    </row>
    <row r="34" spans="1:7" ht="12.75">
      <c r="A34" s="6" t="s">
        <v>46</v>
      </c>
      <c r="B34" s="9">
        <f>((2*B10)+B8)/3</f>
        <v>19.69</v>
      </c>
      <c r="C34" s="9">
        <f>((2*C10)+C8)/3</f>
        <v>23.25</v>
      </c>
      <c r="D34" s="9">
        <f>((2*D10)+D8)/3</f>
        <v>20.166666666666668</v>
      </c>
      <c r="E34" s="9">
        <f>((2*E10)+E8)/3</f>
        <v>27</v>
      </c>
      <c r="F34" s="9">
        <f>((2*F10)+F8)/3</f>
        <v>18.393333333333334</v>
      </c>
      <c r="G34" s="9">
        <f>((2*G10)+G8)/3</f>
        <v>26.666666666666668</v>
      </c>
    </row>
    <row r="35" spans="1:7" ht="12.75">
      <c r="A35" s="6" t="s">
        <v>47</v>
      </c>
      <c r="B35" s="9">
        <f>SQRT(B34)</f>
        <v>4.437341546466758</v>
      </c>
      <c r="C35" s="9">
        <f>SQRT(C34)</f>
        <v>4.8218253804964775</v>
      </c>
      <c r="D35" s="9">
        <f>SQRT(D34)</f>
        <v>4.4907311951024935</v>
      </c>
      <c r="E35" s="9">
        <f>SQRT(E34)</f>
        <v>5.196152422706632</v>
      </c>
      <c r="F35" s="9">
        <f>SQRT(F34)</f>
        <v>4.288744960164143</v>
      </c>
      <c r="G35" s="9">
        <f>SQRT(G34)</f>
        <v>5.163977794943222</v>
      </c>
    </row>
    <row r="36" spans="1:7" ht="12.75">
      <c r="A36" s="6" t="s">
        <v>48</v>
      </c>
      <c r="B36" s="9">
        <f>5/B35</f>
        <v>1.1268007990012083</v>
      </c>
      <c r="C36" s="9">
        <f>5/C35</f>
        <v>1.0369516947304254</v>
      </c>
      <c r="D36" s="9">
        <f>5/D35</f>
        <v>1.1134044285378082</v>
      </c>
      <c r="E36" s="9">
        <f>5/E35</f>
        <v>0.9622504486493763</v>
      </c>
      <c r="F36" s="9">
        <f>5/F35</f>
        <v>1.1658422327376248</v>
      </c>
      <c r="G36" s="9">
        <f>5/G35</f>
        <v>0.9682458365518543</v>
      </c>
    </row>
    <row r="37" spans="1:7" ht="12.75">
      <c r="A37" s="6" t="s">
        <v>49</v>
      </c>
      <c r="B37" s="9">
        <f>18/B31</f>
        <v>0.931473088343983</v>
      </c>
      <c r="C37" s="9">
        <f>18/C31</f>
        <v>1.0989972965037573</v>
      </c>
      <c r="D37" s="9">
        <f>18/D31</f>
        <v>1.1598396377116247</v>
      </c>
      <c r="E37" s="9">
        <f>18/E31</f>
        <v>0.972641358475023</v>
      </c>
      <c r="F37" s="9">
        <f>18/F31</f>
        <v>1.270676934784109</v>
      </c>
      <c r="G37" s="9">
        <f>18/G31</f>
        <v>1.1650259348534997</v>
      </c>
    </row>
    <row r="38" spans="1:7" ht="12.75">
      <c r="A38" s="6" t="s">
        <v>50</v>
      </c>
      <c r="B38" s="9">
        <f>B36*B37</f>
        <v>1.0495846201941232</v>
      </c>
      <c r="C38" s="9">
        <f>C36*C37</f>
        <v>1.139607109113727</v>
      </c>
      <c r="D38" s="9">
        <f>D36*D37</f>
        <v>1.29137058902181</v>
      </c>
      <c r="E38" s="9">
        <f>E36*E37</f>
        <v>0.9359245835675296</v>
      </c>
      <c r="F38" s="9">
        <f>F36*F37</f>
        <v>1.4814088347369068</v>
      </c>
      <c r="G38" s="9">
        <f>G36*G37</f>
        <v>1.1280315108968328</v>
      </c>
    </row>
    <row r="39" spans="2:7" ht="12.75">
      <c r="B39" s="9"/>
      <c r="C39" s="9"/>
      <c r="D39" s="9"/>
      <c r="E39" s="9"/>
      <c r="F39" s="9"/>
      <c r="G39" s="9"/>
    </row>
    <row r="40" ht="12.75">
      <c r="A40" s="2" t="s">
        <v>51</v>
      </c>
    </row>
    <row r="41" spans="1:7" ht="12.75">
      <c r="A41" s="6" t="s">
        <v>52</v>
      </c>
      <c r="B41" s="1">
        <v>1</v>
      </c>
      <c r="C41" s="1">
        <v>3</v>
      </c>
      <c r="D41" s="1">
        <v>3</v>
      </c>
      <c r="E41" s="1">
        <v>1</v>
      </c>
      <c r="F41" s="1">
        <v>1</v>
      </c>
      <c r="G41" s="1">
        <v>1</v>
      </c>
    </row>
    <row r="42" spans="1:7" ht="12.75">
      <c r="A42" s="10" t="s">
        <v>53</v>
      </c>
      <c r="B42" s="11" t="s">
        <v>54</v>
      </c>
      <c r="C42" s="11" t="s">
        <v>55</v>
      </c>
      <c r="D42" s="11" t="s">
        <v>56</v>
      </c>
      <c r="E42" s="11" t="s">
        <v>54</v>
      </c>
      <c r="F42" s="11" t="s">
        <v>57</v>
      </c>
      <c r="G42" s="11" t="s">
        <v>57</v>
      </c>
    </row>
    <row r="43" spans="1:7" ht="12.75">
      <c r="A43" s="1" t="s">
        <v>58</v>
      </c>
      <c r="B43" s="1" t="s">
        <v>59</v>
      </c>
      <c r="C43" s="1" t="s">
        <v>60</v>
      </c>
      <c r="D43" s="1" t="s">
        <v>59</v>
      </c>
      <c r="E43" s="1" t="s">
        <v>61</v>
      </c>
      <c r="F43" s="1" t="s">
        <v>62</v>
      </c>
      <c r="G43" s="1" t="s">
        <v>62</v>
      </c>
    </row>
    <row r="49" spans="1:4" ht="12.75">
      <c r="A49" s="2"/>
      <c r="B49" s="2"/>
      <c r="D49" s="2"/>
    </row>
    <row r="50" spans="1:28" ht="12.75">
      <c r="A50" s="2"/>
      <c r="B50" s="2"/>
      <c r="C50" s="2"/>
      <c r="D50" s="2"/>
      <c r="E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7" ht="12.75">
      <c r="A51" s="2"/>
      <c r="B51" s="2"/>
      <c r="C51" s="2"/>
      <c r="D51" s="2"/>
      <c r="E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AA51" s="2"/>
    </row>
    <row r="52" spans="15:25" ht="12.75">
      <c r="O52" s="7"/>
      <c r="S52" s="7"/>
      <c r="T52" s="9"/>
      <c r="U52" s="9"/>
      <c r="V52" s="9"/>
      <c r="W52" s="9"/>
      <c r="X52" s="9"/>
      <c r="Y52" s="9"/>
    </row>
    <row r="53" spans="15:25" ht="12.75">
      <c r="O53" s="7"/>
      <c r="T53" s="9"/>
      <c r="U53" s="9"/>
      <c r="V53" s="9"/>
      <c r="W53" s="9"/>
      <c r="X53" s="9"/>
      <c r="Y53" s="9"/>
    </row>
    <row r="54" spans="15:25" ht="12.75">
      <c r="O54" s="7"/>
      <c r="T54" s="9"/>
      <c r="U54" s="9"/>
      <c r="V54" s="9"/>
      <c r="W54" s="9"/>
      <c r="X54" s="9"/>
      <c r="Y54" s="9"/>
    </row>
    <row r="55" spans="15:25" ht="12.75">
      <c r="O55" s="7"/>
      <c r="T55" s="9"/>
      <c r="U55" s="9"/>
      <c r="V55" s="9"/>
      <c r="W55" s="9"/>
      <c r="X55" s="9"/>
      <c r="Y55" s="9"/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2019-10-12T16:11:02Z</dcterms:modified>
  <cp:category/>
  <cp:version/>
  <cp:contentType/>
  <cp:contentStatus/>
  <cp:revision>11</cp:revision>
</cp:coreProperties>
</file>